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Sakkunnig\Avvikelser och Lex Sarah\Förslag på upplägg avvikelser och lex Sarah\Material till chefer\"/>
    </mc:Choice>
  </mc:AlternateContent>
  <xr:revisionPtr revIDLastSave="0" documentId="13_ncr:1_{423F7C32-3CF8-4402-B7B7-0DA5E57F62FE}" xr6:coauthVersionLast="36" xr6:coauthVersionMax="36" xr10:uidLastSave="{00000000-0000-0000-0000-000000000000}"/>
  <bookViews>
    <workbookView xWindow="0" yWindow="0" windowWidth="28800" windowHeight="10395" xr2:uid="{00000000-000D-0000-FFFF-FFFF00000000}"/>
  </bookViews>
  <sheets>
    <sheet name="T1" sheetId="1" r:id="rId1"/>
    <sheet name="Analys av T1" sheetId="7" r:id="rId2"/>
    <sheet name="T2" sheetId="4" r:id="rId3"/>
    <sheet name="Analys av T2" sheetId="8" r:id="rId4"/>
    <sheet name="T3" sheetId="5" r:id="rId5"/>
    <sheet name="Analys av T3" sheetId="9" r:id="rId6"/>
    <sheet name="Totalt" sheetId="6" r:id="rId7"/>
    <sheet name="Underlag" sheetId="3"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5" l="1"/>
  <c r="K7" i="4"/>
  <c r="K7" i="1"/>
  <c r="K8" i="6" l="1"/>
  <c r="K1" i="5"/>
  <c r="K1" i="1"/>
  <c r="K6" i="4"/>
  <c r="H4" i="6" l="1"/>
  <c r="K6" i="1"/>
  <c r="K4" i="6"/>
  <c r="E5" i="6" l="1"/>
  <c r="E4" i="6"/>
  <c r="E3" i="6"/>
  <c r="B16" i="6"/>
  <c r="B15" i="6"/>
  <c r="B14" i="6"/>
  <c r="B13" i="6"/>
  <c r="B12" i="6"/>
  <c r="B11" i="6"/>
  <c r="B10" i="6"/>
  <c r="B9" i="6"/>
  <c r="B8" i="6"/>
  <c r="B7" i="6"/>
  <c r="B6" i="6"/>
  <c r="B5" i="6"/>
  <c r="B4" i="6"/>
  <c r="B3" i="6"/>
  <c r="K5" i="5"/>
  <c r="K4" i="5"/>
  <c r="K3" i="5"/>
  <c r="K2" i="5"/>
  <c r="K5" i="4"/>
  <c r="K4" i="4"/>
  <c r="K3" i="4"/>
  <c r="K2" i="4"/>
  <c r="K1" i="4"/>
  <c r="K5" i="1"/>
  <c r="K4" i="1"/>
  <c r="K3" i="1"/>
  <c r="K2" i="1"/>
  <c r="H2" i="6" l="1"/>
  <c r="K2" i="6"/>
  <c r="K6" i="6" s="1"/>
</calcChain>
</file>

<file path=xl/sharedStrings.xml><?xml version="1.0" encoding="utf-8"?>
<sst xmlns="http://schemas.openxmlformats.org/spreadsheetml/2006/main" count="114" uniqueCount="57">
  <si>
    <t>Område</t>
  </si>
  <si>
    <t>Annan händelse *</t>
  </si>
  <si>
    <t>Bemötande</t>
  </si>
  <si>
    <t>Dokumentation</t>
  </si>
  <si>
    <t>Fall</t>
  </si>
  <si>
    <t>Handläggning</t>
  </si>
  <si>
    <t>Läkemedelshantering</t>
  </si>
  <si>
    <t>Sekretess</t>
  </si>
  <si>
    <t>Utebliven behandlingsinsats</t>
  </si>
  <si>
    <t>Utebliven insats</t>
  </si>
  <si>
    <t>Utebliven omvårdnadsinsats</t>
  </si>
  <si>
    <t>Utebliven tillsynsinsats</t>
  </si>
  <si>
    <t>Övergrepp</t>
  </si>
  <si>
    <t>Övergrepp ekonomiskt</t>
  </si>
  <si>
    <t>Övergrepp fys/psyk/sex</t>
  </si>
  <si>
    <t>Datum för händelsen</t>
  </si>
  <si>
    <t>Övrigt</t>
  </si>
  <si>
    <t>Ja</t>
  </si>
  <si>
    <t>Nej</t>
  </si>
  <si>
    <t>Grad</t>
  </si>
  <si>
    <t>Lex Sarah rapport</t>
  </si>
  <si>
    <t>Grad 1</t>
  </si>
  <si>
    <t>Grad 2</t>
  </si>
  <si>
    <t>Grad 3</t>
  </si>
  <si>
    <t>Totalt antal avvikelser för perioden</t>
  </si>
  <si>
    <t>Antal lex Sarah rapporter</t>
  </si>
  <si>
    <t>Antal grad 1</t>
  </si>
  <si>
    <t>Antal grad 2</t>
  </si>
  <si>
    <t>Antal grad 3</t>
  </si>
  <si>
    <t>Antal</t>
  </si>
  <si>
    <t>Totalt för året</t>
  </si>
  <si>
    <t>Totalt antal lex Sarah rapporter</t>
  </si>
  <si>
    <t>Riskpoäng</t>
  </si>
  <si>
    <t>Händelsenummer</t>
  </si>
  <si>
    <t>Kategori</t>
  </si>
  <si>
    <t>Avvikelse</t>
  </si>
  <si>
    <t>Ej avvikelse</t>
  </si>
  <si>
    <t>Totalt antal registrerade avvikelser för året</t>
  </si>
  <si>
    <t>Totalt antal registerade avvikelser som inte bedöms som avvikelser</t>
  </si>
  <si>
    <t>Totalt antal avvikelser</t>
  </si>
  <si>
    <t>Avvikelseorsak</t>
  </si>
  <si>
    <t>Brister i boendemiljö</t>
  </si>
  <si>
    <t>Brister i dokumentation</t>
  </si>
  <si>
    <t>Brister i info/rapport</t>
  </si>
  <si>
    <t>Brister i kompetens</t>
  </si>
  <si>
    <t>Brister i omsorg/tillsyn</t>
  </si>
  <si>
    <t>Brister i rutiner</t>
  </si>
  <si>
    <t>Brister i tekniska hjälpmedel</t>
  </si>
  <si>
    <t>Felaktigt handhavande</t>
  </si>
  <si>
    <t>Vårdtagaren själv</t>
  </si>
  <si>
    <t>Övrigt ospecifikt</t>
  </si>
  <si>
    <t>Lex Maria</t>
  </si>
  <si>
    <t>Totalt antal lex Maria</t>
  </si>
  <si>
    <t>Antal lex Maria</t>
  </si>
  <si>
    <t>Skickad till MAS</t>
  </si>
  <si>
    <t>Skickade till MAS</t>
  </si>
  <si>
    <t>Totalt skickade till 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</si>
</sst>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b/>
      <sz val="16"/>
      <color theme="0"/>
      <name val="Calibri"/>
      <family val="2"/>
      <scheme val="minor"/>
    </font>
  </fonts>
  <fills count="6">
    <fill>
      <patternFill patternType="none"/>
    </fill>
    <fill>
      <patternFill patternType="gray125"/>
    </fill>
    <fill>
      <patternFill patternType="solid">
        <fgColor rgb="FF87B52D"/>
        <bgColor indexed="64"/>
      </patternFill>
    </fill>
    <fill>
      <patternFill patternType="solid">
        <fgColor rgb="FF0A4C83"/>
        <bgColor indexed="64"/>
      </patternFill>
    </fill>
    <fill>
      <patternFill patternType="solid">
        <fgColor rgb="FFB4D8F1"/>
        <bgColor indexed="64"/>
      </patternFill>
    </fill>
    <fill>
      <patternFill patternType="solid">
        <fgColor rgb="FFFFCB21"/>
        <bgColor indexed="64"/>
      </patternFill>
    </fill>
  </fills>
  <borders count="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4">
    <xf numFmtId="0" fontId="0" fillId="0" borderId="0" xfId="0"/>
    <xf numFmtId="0" fontId="1" fillId="0" borderId="0" xfId="0" applyFont="1"/>
    <xf numFmtId="14" fontId="0" fillId="0" borderId="0" xfId="0" applyNumberFormat="1"/>
    <xf numFmtId="14" fontId="2" fillId="0" borderId="0" xfId="0" applyNumberFormat="1" applyFont="1"/>
    <xf numFmtId="14" fontId="1" fillId="0" borderId="0" xfId="0" applyNumberFormat="1" applyFont="1"/>
    <xf numFmtId="0" fontId="0" fillId="4" borderId="1" xfId="0" applyFill="1" applyBorder="1"/>
    <xf numFmtId="0" fontId="1" fillId="2" borderId="1" xfId="0" applyFont="1" applyFill="1" applyBorder="1"/>
    <xf numFmtId="0" fontId="0" fillId="2" borderId="1" xfId="0" applyFill="1" applyBorder="1"/>
    <xf numFmtId="0" fontId="4" fillId="3" borderId="0" xfId="0" applyFont="1" applyFill="1"/>
    <xf numFmtId="0" fontId="3" fillId="3" borderId="1" xfId="0" applyFont="1" applyFill="1" applyBorder="1"/>
    <xf numFmtId="0" fontId="1" fillId="5" borderId="1" xfId="0" applyFont="1" applyFill="1" applyBorder="1"/>
    <xf numFmtId="0" fontId="0" fillId="5" borderId="1" xfId="0" applyFill="1" applyBorder="1"/>
    <xf numFmtId="0" fontId="0" fillId="0" borderId="0" xfId="0" applyAlignment="1">
      <alignment horizontal="left" vertical="top" wrapText="1"/>
    </xf>
    <xf numFmtId="0" fontId="1" fillId="0" borderId="0" xfId="0" applyFont="1" applyAlignment="1">
      <alignment horizontal="left" vertical="top" wrapText="1"/>
    </xf>
    <xf numFmtId="0" fontId="3" fillId="3" borderId="0" xfId="0" applyFont="1" applyFill="1" applyAlignment="1">
      <alignment wrapText="1"/>
    </xf>
    <xf numFmtId="0" fontId="3" fillId="3" borderId="0" xfId="0" quotePrefix="1" applyFont="1" applyFill="1"/>
    <xf numFmtId="0" fontId="3" fillId="3" borderId="0" xfId="0" applyFont="1" applyFill="1"/>
    <xf numFmtId="0" fontId="0" fillId="0" borderId="0" xfId="0" applyAlignment="1">
      <alignment vertical="center"/>
    </xf>
    <xf numFmtId="0" fontId="3" fillId="3" borderId="1" xfId="0" applyFont="1" applyFill="1" applyBorder="1" applyAlignment="1">
      <alignment horizontal="left" vertical="top" wrapText="1"/>
    </xf>
    <xf numFmtId="0" fontId="0" fillId="4" borderId="0" xfId="0" applyFill="1"/>
    <xf numFmtId="0" fontId="3" fillId="3" borderId="2" xfId="0" applyFont="1" applyFill="1" applyBorder="1" applyAlignment="1">
      <alignment horizontal="left" vertical="top" wrapText="1"/>
    </xf>
    <xf numFmtId="0" fontId="0" fillId="0" borderId="3" xfId="0" applyBorder="1"/>
    <xf numFmtId="0" fontId="3" fillId="3" borderId="4" xfId="0" applyFont="1" applyFill="1" applyBorder="1"/>
    <xf numFmtId="0" fontId="3" fillId="3"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A4C83"/>
      <color rgb="FFB4D8F1"/>
      <color rgb="FFFFCB21"/>
      <color rgb="FF87B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3</xdr:col>
      <xdr:colOff>0</xdr:colOff>
      <xdr:row>6</xdr:row>
      <xdr:rowOff>180976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9525" y="19050"/>
          <a:ext cx="4454525" cy="1450976"/>
        </a:xfrm>
        <a:prstGeom prst="rect">
          <a:avLst/>
        </a:prstGeom>
        <a:solidFill>
          <a:srgbClr val="87B5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Sammanställning av inkomna avvikelser</a:t>
          </a:r>
        </a:p>
        <a:p>
          <a:r>
            <a:rPr lang="sv-SE" sz="1200" b="0"/>
            <a:t>Enhet: </a:t>
          </a:r>
        </a:p>
        <a:p>
          <a:r>
            <a:rPr lang="sv-SE" sz="1200" b="0"/>
            <a:t>Enhetschef:</a:t>
          </a:r>
          <a:r>
            <a:rPr lang="sv-SE" sz="1200" b="0" baseline="0"/>
            <a:t> </a:t>
          </a:r>
        </a:p>
        <a:p>
          <a:r>
            <a:rPr lang="sv-SE" sz="1200" b="0" baseline="0"/>
            <a:t>År: </a:t>
          </a:r>
        </a:p>
        <a:p>
          <a:r>
            <a:rPr lang="sv-SE" sz="1200" b="0" baseline="0"/>
            <a:t>Tertial: 1</a:t>
          </a:r>
        </a:p>
        <a:p>
          <a:r>
            <a:rPr lang="sv-SE" sz="1200" b="0" baseline="0">
              <a:solidFill>
                <a:schemeClr val="dk1"/>
              </a:solidFill>
              <a:latin typeface="+mn-lt"/>
              <a:ea typeface="+mn-ea"/>
              <a:cs typeface="+mn-cs"/>
            </a:rPr>
            <a:t>Uppföljning för perioden:  202X-01-01- 202X-03-31</a:t>
          </a:r>
        </a:p>
      </xdr:txBody>
    </xdr:sp>
    <xdr:clientData/>
  </xdr:twoCellAnchor>
  <xdr:twoCellAnchor>
    <xdr:from>
      <xdr:col>3</xdr:col>
      <xdr:colOff>57149</xdr:colOff>
      <xdr:row>0</xdr:row>
      <xdr:rowOff>28575</xdr:rowOff>
    </xdr:from>
    <xdr:to>
      <xdr:col>5</xdr:col>
      <xdr:colOff>9525</xdr:colOff>
      <xdr:row>6</xdr:row>
      <xdr:rowOff>171450</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4521199" y="28575"/>
          <a:ext cx="1177926" cy="1431925"/>
        </a:xfrm>
        <a:prstGeom prst="rect">
          <a:avLst/>
        </a:prstGeom>
        <a:solidFill>
          <a:srgbClr val="B4D8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 Vid val av </a:t>
          </a:r>
          <a:r>
            <a:rPr lang="sv-SE" sz="1100" baseline="0"/>
            <a:t>annan händelse ska en kort beskrivning gällande typ av händelse skrivas i rutan för övrigt.</a:t>
          </a:r>
          <a:endParaRPr lang="sv-SE" sz="1100"/>
        </a:p>
      </xdr:txBody>
    </xdr:sp>
    <xdr:clientData/>
  </xdr:twoCellAnchor>
  <xdr:twoCellAnchor>
    <xdr:from>
      <xdr:col>5</xdr:col>
      <xdr:colOff>47625</xdr:colOff>
      <xdr:row>0</xdr:row>
      <xdr:rowOff>0</xdr:rowOff>
    </xdr:from>
    <xdr:to>
      <xdr:col>7</xdr:col>
      <xdr:colOff>1085850</xdr:colOff>
      <xdr:row>7</xdr:row>
      <xdr:rowOff>9525</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5737225" y="0"/>
          <a:ext cx="3698875" cy="1482725"/>
        </a:xfrm>
        <a:prstGeom prst="rect">
          <a:avLst/>
        </a:prstGeom>
        <a:solidFill>
          <a:srgbClr val="FFCB2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Att</a:t>
          </a:r>
          <a:r>
            <a:rPr lang="sv-SE" sz="1100" b="1" baseline="0">
              <a:solidFill>
                <a:schemeClr val="dk1"/>
              </a:solidFill>
              <a:effectLst/>
              <a:latin typeface="+mn-lt"/>
              <a:ea typeface="+mn-ea"/>
              <a:cs typeface="+mn-cs"/>
            </a:rPr>
            <a:t> tänka på:</a:t>
          </a:r>
          <a:endParaRPr lang="sv-SE">
            <a:effectLst/>
          </a:endParaRPr>
        </a:p>
        <a:p>
          <a:r>
            <a:rPr lang="sv-SE" sz="1100" baseline="0">
              <a:solidFill>
                <a:schemeClr val="dk1"/>
              </a:solidFill>
              <a:effectLst/>
              <a:latin typeface="+mn-lt"/>
              <a:ea typeface="+mn-ea"/>
              <a:cs typeface="+mn-cs"/>
            </a:rPr>
            <a:t>Om en medarbetare inlämnar en lex Sarah rapport gällande en händelse ska en lex Sarah utredning inledas omgående.  </a:t>
          </a:r>
        </a:p>
        <a:p>
          <a:endParaRPr lang="sv-SE">
            <a:effectLst/>
          </a:endParaRPr>
        </a:p>
        <a:p>
          <a:r>
            <a:rPr lang="sv-SE" sz="1100" baseline="0">
              <a:solidFill>
                <a:schemeClr val="dk1"/>
              </a:solidFill>
              <a:effectLst/>
              <a:latin typeface="+mn-lt"/>
              <a:ea typeface="+mn-ea"/>
              <a:cs typeface="+mn-cs"/>
            </a:rPr>
            <a:t>Fingervisning gällande riskpoäng:</a:t>
          </a:r>
          <a:endParaRPr lang="sv-SE">
            <a:effectLst/>
          </a:endParaRPr>
        </a:p>
        <a:p>
          <a:r>
            <a:rPr lang="sv-SE" sz="1100" baseline="0">
              <a:solidFill>
                <a:schemeClr val="dk1"/>
              </a:solidFill>
              <a:effectLst/>
              <a:latin typeface="+mn-lt"/>
              <a:ea typeface="+mn-ea"/>
              <a:cs typeface="+mn-cs"/>
            </a:rPr>
            <a:t>Poäng 12-16  IVO</a:t>
          </a:r>
          <a:r>
            <a:rPr lang="sv-SE" sz="1100">
              <a:solidFill>
                <a:schemeClr val="dk1"/>
              </a:solidFill>
              <a:effectLst/>
              <a:latin typeface="+mn-lt"/>
              <a:ea typeface="+mn-ea"/>
              <a:cs typeface="+mn-cs"/>
            </a:rPr>
            <a:t> anmälan</a:t>
          </a:r>
          <a:endParaRPr lang="sv-SE">
            <a:effectLst/>
          </a:endParaRPr>
        </a:p>
        <a:p>
          <a:r>
            <a:rPr lang="sv-SE" sz="1100">
              <a:solidFill>
                <a:schemeClr val="dk1"/>
              </a:solidFill>
              <a:effectLst/>
              <a:latin typeface="+mn-lt"/>
              <a:ea typeface="+mn-ea"/>
              <a:cs typeface="+mn-cs"/>
            </a:rPr>
            <a:t>Poäng 8 -9 lex Sarah eller Maria utredning</a:t>
          </a:r>
          <a:endParaRPr lang="sv-SE">
            <a:effectLst/>
          </a:endParaRPr>
        </a:p>
        <a:p>
          <a:r>
            <a:rPr lang="sv-SE" sz="1100">
              <a:solidFill>
                <a:schemeClr val="dk1"/>
              </a:solidFill>
              <a:effectLst/>
              <a:latin typeface="+mn-lt"/>
              <a:ea typeface="+mn-ea"/>
              <a:cs typeface="+mn-cs"/>
            </a:rPr>
            <a:t>Under</a:t>
          </a:r>
          <a:r>
            <a:rPr lang="sv-SE" sz="1100" baseline="0">
              <a:solidFill>
                <a:schemeClr val="dk1"/>
              </a:solidFill>
              <a:effectLst/>
              <a:latin typeface="+mn-lt"/>
              <a:ea typeface="+mn-ea"/>
              <a:cs typeface="+mn-cs"/>
            </a:rPr>
            <a:t> 8 är endast </a:t>
          </a:r>
          <a:r>
            <a:rPr lang="sv-SE" sz="1100">
              <a:solidFill>
                <a:schemeClr val="dk1"/>
              </a:solidFill>
              <a:effectLst/>
              <a:latin typeface="+mn-lt"/>
              <a:ea typeface="+mn-ea"/>
              <a:cs typeface="+mn-cs"/>
            </a:rPr>
            <a:t>klagomål och synpunkt</a:t>
          </a:r>
          <a:endParaRPr lang="sv-S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53975</xdr:colOff>
      <xdr:row>0</xdr:row>
      <xdr:rowOff>34924</xdr:rowOff>
    </xdr:from>
    <xdr:to>
      <xdr:col>16</xdr:col>
      <xdr:colOff>504825</xdr:colOff>
      <xdr:row>45</xdr:row>
      <xdr:rowOff>114300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3975" y="34924"/>
          <a:ext cx="10204450" cy="8651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rgbClr val="FF0000"/>
              </a:solidFill>
              <a:effectLst/>
              <a:latin typeface="+mn-lt"/>
              <a:ea typeface="+mn-ea"/>
              <a:cs typeface="+mn-cs"/>
            </a:rPr>
            <a:t>Förslag</a:t>
          </a:r>
          <a:r>
            <a:rPr lang="sv-SE" sz="1100" b="1" baseline="0">
              <a:solidFill>
                <a:srgbClr val="FF0000"/>
              </a:solidFill>
              <a:effectLst/>
              <a:latin typeface="+mn-lt"/>
              <a:ea typeface="+mn-ea"/>
              <a:cs typeface="+mn-cs"/>
            </a:rPr>
            <a:t> på analysfrågor: </a:t>
          </a:r>
          <a:endParaRPr lang="sv-SE">
            <a:solidFill>
              <a:srgbClr val="FF0000"/>
            </a:solidFill>
            <a:effectLst/>
          </a:endParaRPr>
        </a:p>
        <a:p>
          <a:endParaRPr lang="sv-SE" sz="1100" b="1"/>
        </a:p>
        <a:p>
          <a:r>
            <a:rPr lang="sv-SE" sz="1100" b="1"/>
            <a:t>Analys av sammanställning för T1</a:t>
          </a:r>
        </a:p>
        <a:p>
          <a:endParaRPr lang="sv-SE" sz="1100" b="1"/>
        </a:p>
        <a:p>
          <a:r>
            <a:rPr lang="sv-SE" sz="1100" b="0"/>
            <a:t>Hur många antal avvikelser är</a:t>
          </a:r>
          <a:r>
            <a:rPr lang="sv-SE" sz="1100" b="0" baseline="0"/>
            <a:t> registerade på enheten för perioden? </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Är det fler eller färre än förgående tertial? </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Hur kommer det sig att antalet avvikelser ökat eller minskat?</a:t>
          </a:r>
        </a:p>
        <a:p>
          <a:r>
            <a:rPr lang="sv-SE" sz="1100" b="1" baseline="0"/>
            <a:t>Svar: </a:t>
          </a:r>
        </a:p>
        <a:p>
          <a:endParaRPr lang="sv-SE" sz="1100" b="0" baseline="0"/>
        </a:p>
        <a:p>
          <a:r>
            <a:rPr lang="sv-SE" sz="1100" b="0" baseline="0"/>
            <a:t>Har det inkommit några lex Sarah eller lex Maria rapporter under tertialet? Om ja- hur många?</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a:p>
        <a:p>
          <a:r>
            <a:rPr lang="sv-SE" sz="1100" b="0"/>
            <a:t>Går</a:t>
          </a:r>
          <a:r>
            <a:rPr lang="sv-SE" sz="1100" b="0" baseline="0"/>
            <a:t> det att se något samband mellan avvikelserna? Om ja, vilka?</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Är det många registerade avvikelser som bedömts som ej avvikelser? Om ja,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Vad är vanligaste avvikelseorsaken?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Finns det uppsatta mål/krav gällande en viss typ av avvikelse? (Vård och omsorg och Stöd och service= fall, läkemedel,  glömd dos) Vilken typ i så fall och hur ser resultatet ut jämfört med det uppsatta målet? Är målet upnått? Om ja, vad har gjorts för att uppnå resultatet? Om nej? Hur ska arbetet fortlöpa för att uppnå målet?</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t>Av analysen av enhetens avvikelser- </a:t>
          </a:r>
          <a:r>
            <a:rPr lang="sv-SE" sz="1100" b="0" i="0" baseline="0">
              <a:solidFill>
                <a:schemeClr val="dk1"/>
              </a:solidFill>
              <a:effectLst/>
              <a:latin typeface="+mn-lt"/>
              <a:ea typeface="+mn-ea"/>
              <a:cs typeface="+mn-cs"/>
            </a:rPr>
            <a:t>v</a:t>
          </a:r>
          <a:r>
            <a:rPr lang="sv-SE" sz="1100" b="0" i="0">
              <a:solidFill>
                <a:schemeClr val="dk1"/>
              </a:solidFill>
              <a:effectLst/>
              <a:latin typeface="+mn-lt"/>
              <a:ea typeface="+mn-ea"/>
              <a:cs typeface="+mn-cs"/>
            </a:rPr>
            <a:t>ad kan andra lära av det?</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1" baseline="0">
            <a:solidFill>
              <a:schemeClr val="dk1"/>
            </a:solidFill>
            <a:effectLst/>
            <a:latin typeface="+mn-lt"/>
            <a:ea typeface="+mn-ea"/>
            <a:cs typeface="+mn-cs"/>
          </a:endParaRPr>
        </a:p>
        <a:p>
          <a:r>
            <a:rPr lang="sv-SE" sz="1100" b="0" baseline="0">
              <a:solidFill>
                <a:schemeClr val="dk1"/>
              </a:solidFill>
              <a:effectLst/>
              <a:latin typeface="+mn-lt"/>
              <a:ea typeface="+mn-ea"/>
              <a:cs typeface="+mn-cs"/>
            </a:rPr>
            <a:t>Har det gjorts analys tillsammans och/eller kommunicerats till berörda, ex andra enheter?</a:t>
          </a:r>
          <a:endParaRPr lang="sv-SE">
            <a:effectLst/>
          </a:endParaRPr>
        </a:p>
        <a:p>
          <a:r>
            <a:rPr lang="sv-SE" sz="1100" b="0" baseline="0">
              <a:solidFill>
                <a:schemeClr val="dk1"/>
              </a:solidFill>
              <a:effectLst/>
              <a:latin typeface="+mn-lt"/>
              <a:ea typeface="+mn-ea"/>
              <a:cs typeface="+mn-cs"/>
            </a:rPr>
            <a:t>Svar: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b="0" baseline="0"/>
        </a:p>
        <a:p>
          <a:endParaRPr lang="sv-SE" sz="1100" b="0" baseline="0"/>
        </a:p>
        <a:p>
          <a:endParaRPr lang="sv-SE"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0</xdr:row>
      <xdr:rowOff>28574</xdr:rowOff>
    </xdr:from>
    <xdr:to>
      <xdr:col>2</xdr:col>
      <xdr:colOff>1885950</xdr:colOff>
      <xdr:row>7</xdr:row>
      <xdr:rowOff>9525</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9524" y="28574"/>
          <a:ext cx="4343401" cy="1504951"/>
        </a:xfrm>
        <a:prstGeom prst="rect">
          <a:avLst/>
        </a:prstGeom>
        <a:solidFill>
          <a:srgbClr val="87B5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Sammanställning av inkomna avvikelser</a:t>
          </a:r>
        </a:p>
        <a:p>
          <a:r>
            <a:rPr lang="sv-SE" sz="1200" b="0"/>
            <a:t>Enhet: </a:t>
          </a:r>
        </a:p>
        <a:p>
          <a:r>
            <a:rPr lang="sv-SE" sz="1200" b="0"/>
            <a:t>Enhetschef:</a:t>
          </a:r>
          <a:r>
            <a:rPr lang="sv-SE" sz="1200" b="0" baseline="0"/>
            <a:t> </a:t>
          </a:r>
        </a:p>
        <a:p>
          <a:r>
            <a:rPr lang="sv-SE" sz="1200" b="0" baseline="0"/>
            <a:t>År: </a:t>
          </a:r>
        </a:p>
        <a:p>
          <a:r>
            <a:rPr lang="sv-SE" sz="1200" b="0" baseline="0"/>
            <a:t>Tertial: 2</a:t>
          </a:r>
        </a:p>
        <a:p>
          <a:r>
            <a:rPr lang="sv-SE" sz="1200" b="0" baseline="0">
              <a:solidFill>
                <a:schemeClr val="dk1"/>
              </a:solidFill>
              <a:latin typeface="+mn-lt"/>
              <a:ea typeface="+mn-ea"/>
              <a:cs typeface="+mn-cs"/>
            </a:rPr>
            <a:t>Uppföljning för perioden:  202X-04-01- 202X-07-31</a:t>
          </a:r>
        </a:p>
      </xdr:txBody>
    </xdr:sp>
    <xdr:clientData/>
  </xdr:twoCellAnchor>
  <xdr:twoCellAnchor>
    <xdr:from>
      <xdr:col>5</xdr:col>
      <xdr:colOff>28575</xdr:colOff>
      <xdr:row>0</xdr:row>
      <xdr:rowOff>0</xdr:rowOff>
    </xdr:from>
    <xdr:to>
      <xdr:col>8</xdr:col>
      <xdr:colOff>0</xdr:colOff>
      <xdr:row>7</xdr:row>
      <xdr:rowOff>57150</xdr:rowOff>
    </xdr:to>
    <xdr:sp macro="" textlink="">
      <xdr:nvSpPr>
        <xdr:cNvPr id="5" name="textruta 4">
          <a:extLst>
            <a:ext uri="{FF2B5EF4-FFF2-40B4-BE49-F238E27FC236}">
              <a16:creationId xmlns:a16="http://schemas.microsoft.com/office/drawing/2014/main" id="{00000000-0008-0000-0200-000005000000}"/>
            </a:ext>
          </a:extLst>
        </xdr:cNvPr>
        <xdr:cNvSpPr txBox="1"/>
      </xdr:nvSpPr>
      <xdr:spPr>
        <a:xfrm>
          <a:off x="5695950" y="0"/>
          <a:ext cx="3609975" cy="1581150"/>
        </a:xfrm>
        <a:prstGeom prst="rect">
          <a:avLst/>
        </a:prstGeom>
        <a:solidFill>
          <a:srgbClr val="FFCB2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Att</a:t>
          </a:r>
          <a:r>
            <a:rPr lang="sv-SE" sz="1100" b="1" baseline="0">
              <a:solidFill>
                <a:schemeClr val="dk1"/>
              </a:solidFill>
              <a:effectLst/>
              <a:latin typeface="+mn-lt"/>
              <a:ea typeface="+mn-ea"/>
              <a:cs typeface="+mn-cs"/>
            </a:rPr>
            <a:t> tänka på:</a:t>
          </a:r>
          <a:endParaRPr lang="sv-SE">
            <a:effectLst/>
          </a:endParaRPr>
        </a:p>
        <a:p>
          <a:r>
            <a:rPr lang="sv-SE" sz="1100" baseline="0">
              <a:solidFill>
                <a:schemeClr val="dk1"/>
              </a:solidFill>
              <a:effectLst/>
              <a:latin typeface="+mn-lt"/>
              <a:ea typeface="+mn-ea"/>
              <a:cs typeface="+mn-cs"/>
            </a:rPr>
            <a:t>Om en medarbetare inlämnar en lex Sarah rapport gällande en händelse ska en lex Sarah utredning inledas omgående.  </a:t>
          </a:r>
        </a:p>
        <a:p>
          <a:endParaRPr lang="sv-SE">
            <a:effectLst/>
          </a:endParaRPr>
        </a:p>
        <a:p>
          <a:r>
            <a:rPr lang="sv-SE" sz="1100" baseline="0">
              <a:solidFill>
                <a:schemeClr val="dk1"/>
              </a:solidFill>
              <a:effectLst/>
              <a:latin typeface="+mn-lt"/>
              <a:ea typeface="+mn-ea"/>
              <a:cs typeface="+mn-cs"/>
            </a:rPr>
            <a:t>Fingervisning gällande riskpoäng:</a:t>
          </a:r>
          <a:endParaRPr lang="sv-SE">
            <a:effectLst/>
          </a:endParaRPr>
        </a:p>
        <a:p>
          <a:r>
            <a:rPr lang="sv-SE" sz="1100" baseline="0">
              <a:solidFill>
                <a:schemeClr val="dk1"/>
              </a:solidFill>
              <a:effectLst/>
              <a:latin typeface="+mn-lt"/>
              <a:ea typeface="+mn-ea"/>
              <a:cs typeface="+mn-cs"/>
            </a:rPr>
            <a:t>Poäng 12-16 IVO</a:t>
          </a:r>
          <a:r>
            <a:rPr lang="sv-SE" sz="1100">
              <a:solidFill>
                <a:schemeClr val="dk1"/>
              </a:solidFill>
              <a:effectLst/>
              <a:latin typeface="+mn-lt"/>
              <a:ea typeface="+mn-ea"/>
              <a:cs typeface="+mn-cs"/>
            </a:rPr>
            <a:t> anmälan</a:t>
          </a:r>
          <a:endParaRPr lang="sv-SE">
            <a:effectLst/>
          </a:endParaRPr>
        </a:p>
        <a:p>
          <a:r>
            <a:rPr lang="sv-SE" sz="1100">
              <a:solidFill>
                <a:schemeClr val="dk1"/>
              </a:solidFill>
              <a:effectLst/>
              <a:latin typeface="+mn-lt"/>
              <a:ea typeface="+mn-ea"/>
              <a:cs typeface="+mn-cs"/>
            </a:rPr>
            <a:t>Poäng 8 -9 lex Sarah eller Maria utredning</a:t>
          </a:r>
          <a:endParaRPr lang="sv-SE">
            <a:effectLst/>
          </a:endParaRPr>
        </a:p>
        <a:p>
          <a:r>
            <a:rPr lang="sv-SE" sz="1100">
              <a:solidFill>
                <a:schemeClr val="dk1"/>
              </a:solidFill>
              <a:effectLst/>
              <a:latin typeface="+mn-lt"/>
              <a:ea typeface="+mn-ea"/>
              <a:cs typeface="+mn-cs"/>
            </a:rPr>
            <a:t>Under</a:t>
          </a:r>
          <a:r>
            <a:rPr lang="sv-SE" sz="1100" baseline="0">
              <a:solidFill>
                <a:schemeClr val="dk1"/>
              </a:solidFill>
              <a:effectLst/>
              <a:latin typeface="+mn-lt"/>
              <a:ea typeface="+mn-ea"/>
              <a:cs typeface="+mn-cs"/>
            </a:rPr>
            <a:t> 8 är endast </a:t>
          </a:r>
          <a:r>
            <a:rPr lang="sv-SE" sz="1100">
              <a:solidFill>
                <a:schemeClr val="dk1"/>
              </a:solidFill>
              <a:effectLst/>
              <a:latin typeface="+mn-lt"/>
              <a:ea typeface="+mn-ea"/>
              <a:cs typeface="+mn-cs"/>
            </a:rPr>
            <a:t>klagomål och synpunkt</a:t>
          </a:r>
          <a:endParaRPr lang="sv-SE">
            <a:effectLst/>
          </a:endParaRPr>
        </a:p>
      </xdr:txBody>
    </xdr:sp>
    <xdr:clientData/>
  </xdr:twoCellAnchor>
  <xdr:twoCellAnchor>
    <xdr:from>
      <xdr:col>3</xdr:col>
      <xdr:colOff>38100</xdr:colOff>
      <xdr:row>0</xdr:row>
      <xdr:rowOff>38100</xdr:rowOff>
    </xdr:from>
    <xdr:to>
      <xdr:col>4</xdr:col>
      <xdr:colOff>657226</xdr:colOff>
      <xdr:row>6</xdr:row>
      <xdr:rowOff>180975</xdr:rowOff>
    </xdr:to>
    <xdr:sp macro="" textlink="">
      <xdr:nvSpPr>
        <xdr:cNvPr id="6" name="textruta 5">
          <a:extLst>
            <a:ext uri="{FF2B5EF4-FFF2-40B4-BE49-F238E27FC236}">
              <a16:creationId xmlns:a16="http://schemas.microsoft.com/office/drawing/2014/main" id="{00000000-0008-0000-0200-000006000000}"/>
            </a:ext>
          </a:extLst>
        </xdr:cNvPr>
        <xdr:cNvSpPr txBox="1"/>
      </xdr:nvSpPr>
      <xdr:spPr>
        <a:xfrm>
          <a:off x="4267200" y="38100"/>
          <a:ext cx="1123951" cy="1476375"/>
        </a:xfrm>
        <a:prstGeom prst="rect">
          <a:avLst/>
        </a:prstGeom>
        <a:solidFill>
          <a:srgbClr val="B4D8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 Vid val av </a:t>
          </a:r>
          <a:r>
            <a:rPr lang="sv-SE" sz="1100" baseline="0"/>
            <a:t>annan händelse ska en kort beskrivning gällande typ av händelse skrivas i rutan för övrigt.</a:t>
          </a:r>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50799</xdr:colOff>
      <xdr:row>0</xdr:row>
      <xdr:rowOff>31750</xdr:rowOff>
    </xdr:from>
    <xdr:to>
      <xdr:col>21</xdr:col>
      <xdr:colOff>598365</xdr:colOff>
      <xdr:row>61</xdr:row>
      <xdr:rowOff>158750</xdr:rowOff>
    </xdr:to>
    <xdr:sp macro="" textlink="">
      <xdr:nvSpPr>
        <xdr:cNvPr id="2" name="textruta 1">
          <a:extLst>
            <a:ext uri="{FF2B5EF4-FFF2-40B4-BE49-F238E27FC236}">
              <a16:creationId xmlns:a16="http://schemas.microsoft.com/office/drawing/2014/main" id="{00000000-0008-0000-0300-000002000000}"/>
            </a:ext>
          </a:extLst>
        </xdr:cNvPr>
        <xdr:cNvSpPr txBox="1"/>
      </xdr:nvSpPr>
      <xdr:spPr>
        <a:xfrm>
          <a:off x="50799" y="31750"/>
          <a:ext cx="13369681" cy="12045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400" b="1">
              <a:solidFill>
                <a:srgbClr val="FF0000"/>
              </a:solidFill>
              <a:effectLst/>
              <a:latin typeface="+mn-lt"/>
              <a:ea typeface="+mn-ea"/>
              <a:cs typeface="+mn-cs"/>
            </a:rPr>
            <a:t>Förslag</a:t>
          </a:r>
          <a:r>
            <a:rPr lang="sv-SE" sz="1400" b="1" baseline="0">
              <a:solidFill>
                <a:srgbClr val="FF0000"/>
              </a:solidFill>
              <a:effectLst/>
              <a:latin typeface="+mn-lt"/>
              <a:ea typeface="+mn-ea"/>
              <a:cs typeface="+mn-cs"/>
            </a:rPr>
            <a:t> på analysfrågor: </a:t>
          </a:r>
          <a:endParaRPr lang="sv-SE" sz="1800">
            <a:solidFill>
              <a:srgbClr val="FF0000"/>
            </a:solidFill>
            <a:effectLst/>
          </a:endParaRPr>
        </a:p>
        <a:p>
          <a:endParaRPr lang="sv-SE" sz="1400" b="1"/>
        </a:p>
        <a:p>
          <a:r>
            <a:rPr lang="sv-SE" sz="1400" b="1"/>
            <a:t>Analys av sammanställning för T2</a:t>
          </a:r>
        </a:p>
        <a:p>
          <a:endParaRPr lang="sv-SE" sz="1400" b="1"/>
        </a:p>
        <a:p>
          <a:r>
            <a:rPr lang="sv-SE" sz="1400" b="0"/>
            <a:t>Hur många antal avvikelser är</a:t>
          </a:r>
          <a:r>
            <a:rPr lang="sv-SE" sz="1400" b="0" baseline="0"/>
            <a:t> registerade på enheten för perioden? </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t>Är det fler eller färre än förgående tertial? </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t>Hur kommer det sig att antalet avvikelser ökat eller minskat?</a:t>
          </a:r>
        </a:p>
        <a:p>
          <a:r>
            <a:rPr lang="sv-SE" sz="1400" b="1" baseline="0"/>
            <a:t>Svar: </a:t>
          </a:r>
        </a:p>
        <a:p>
          <a:endParaRPr lang="sv-SE" sz="1400" b="0" baseline="0"/>
        </a:p>
        <a:p>
          <a:r>
            <a:rPr lang="sv-SE" sz="1400" b="0" baseline="0"/>
            <a:t>Har det inkommit några lex Sarah eller lex Maria rapporter under tertialet? Om ja- hur många?</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a:p>
        <a:p>
          <a:r>
            <a:rPr lang="sv-SE" sz="1400" b="0"/>
            <a:t>Går</a:t>
          </a:r>
          <a:r>
            <a:rPr lang="sv-SE" sz="1400" b="0" baseline="0"/>
            <a:t> det att se något samband mellan avvikelserna? Om ja, vilka?</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t>Är det många registerade avvikelser som bedömts som ej avvikelser? Om ja,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t>Vad är vanligaste avvikelseorsaken?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t>Finns det uppsatta mål/krav gällande en viss typ av avvikelse? (Vård och omsorg och Stöd och service= fall, läkemedel,  glömd dos) Vilken typ i så fall och hur ser resultatet ut jämfört med det uppsatta målet? Är målet upnått? Om ja, vad har gjorts för att uppnå resultatet? Om nej? Hur ska arbetet fortlöpa för att uppnå målet?</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endParaRPr lang="sv-SE" sz="1400" b="0" baseline="0"/>
        </a:p>
        <a:p>
          <a:pPr marL="0" marR="0" lvl="0" indent="0" defTabSz="914400" eaLnBrk="1" fontAlgn="auto" latinLnBrk="0" hangingPunct="1">
            <a:lnSpc>
              <a:spcPct val="100000"/>
            </a:lnSpc>
            <a:spcBef>
              <a:spcPts val="0"/>
            </a:spcBef>
            <a:spcAft>
              <a:spcPts val="0"/>
            </a:spcAft>
            <a:buClrTx/>
            <a:buSzTx/>
            <a:buFontTx/>
            <a:buNone/>
            <a:tabLst/>
            <a:defRPr/>
          </a:pPr>
          <a:r>
            <a:rPr lang="sv-SE" sz="1400" b="0" baseline="0"/>
            <a:t>Av analysen av enhetens avvikelser- </a:t>
          </a:r>
          <a:r>
            <a:rPr lang="sv-SE" sz="1400" b="0" i="0" baseline="0">
              <a:solidFill>
                <a:schemeClr val="dk1"/>
              </a:solidFill>
              <a:effectLst/>
              <a:latin typeface="+mn-lt"/>
              <a:ea typeface="+mn-ea"/>
              <a:cs typeface="+mn-cs"/>
            </a:rPr>
            <a:t>v</a:t>
          </a:r>
          <a:r>
            <a:rPr lang="sv-SE" sz="1400" b="0" i="0">
              <a:solidFill>
                <a:schemeClr val="dk1"/>
              </a:solidFill>
              <a:effectLst/>
              <a:latin typeface="+mn-lt"/>
              <a:ea typeface="+mn-ea"/>
              <a:cs typeface="+mn-cs"/>
            </a:rPr>
            <a:t>ad kan andra lära av det?</a:t>
          </a:r>
        </a:p>
        <a:p>
          <a:pPr marL="0" marR="0" lvl="0" indent="0" defTabSz="914400" eaLnBrk="1" fontAlgn="auto" latinLnBrk="0" hangingPunct="1">
            <a:lnSpc>
              <a:spcPct val="100000"/>
            </a:lnSpc>
            <a:spcBef>
              <a:spcPts val="0"/>
            </a:spcBef>
            <a:spcAft>
              <a:spcPts val="0"/>
            </a:spcAft>
            <a:buClrTx/>
            <a:buSzTx/>
            <a:buFontTx/>
            <a:buNone/>
            <a:tabLst/>
            <a:defRPr/>
          </a:pPr>
          <a:r>
            <a:rPr lang="sv-SE" sz="1400" b="1" baseline="0">
              <a:solidFill>
                <a:schemeClr val="dk1"/>
              </a:solidFill>
              <a:effectLst/>
              <a:latin typeface="+mn-lt"/>
              <a:ea typeface="+mn-ea"/>
              <a:cs typeface="+mn-cs"/>
            </a:rPr>
            <a:t>Svar: </a:t>
          </a:r>
          <a:endParaRPr lang="sv-SE" sz="1400">
            <a:effectLst/>
          </a:endParaRPr>
        </a:p>
        <a:p>
          <a:endParaRPr lang="sv-SE" sz="1400" b="0" baseline="0"/>
        </a:p>
        <a:p>
          <a:r>
            <a:rPr lang="sv-SE" sz="1400" b="0" baseline="0">
              <a:solidFill>
                <a:sysClr val="windowText" lastClr="000000"/>
              </a:solidFill>
            </a:rPr>
            <a:t>Analys om vidtagna åtgärder, har de lett till önskat reslutat? </a:t>
          </a:r>
        </a:p>
        <a:p>
          <a:r>
            <a:rPr lang="sv-SE" sz="1400" b="1" baseline="0">
              <a:solidFill>
                <a:sysClr val="windowText" lastClr="000000"/>
              </a:solidFill>
            </a:rPr>
            <a:t>Svar</a:t>
          </a:r>
          <a:r>
            <a:rPr lang="sv-SE" sz="1400" b="0" baseline="0">
              <a:solidFill>
                <a:sysClr val="windowText" lastClr="000000"/>
              </a:solidFill>
            </a:rPr>
            <a:t>: </a:t>
          </a:r>
        </a:p>
        <a:p>
          <a:endParaRPr lang="sv-SE" sz="1400" b="0" baseline="0"/>
        </a:p>
        <a:p>
          <a:pPr marL="0" indent="0"/>
          <a:r>
            <a:rPr lang="sv-SE" sz="1400" b="0" baseline="0">
              <a:solidFill>
                <a:sysClr val="windowText" lastClr="000000"/>
              </a:solidFill>
              <a:latin typeface="+mn-lt"/>
              <a:ea typeface="+mn-ea"/>
              <a:cs typeface="+mn-cs"/>
            </a:rPr>
            <a:t>Har det gjorts analys tillsammans och/eller kommunicerats till berörda, ex andra enheter?</a:t>
          </a:r>
        </a:p>
        <a:p>
          <a:pPr marL="0" indent="0"/>
          <a:r>
            <a:rPr lang="sv-SE" sz="1400" b="1" baseline="0">
              <a:solidFill>
                <a:sysClr val="windowText" lastClr="000000"/>
              </a:solidFill>
              <a:latin typeface="+mn-lt"/>
              <a:ea typeface="+mn-ea"/>
              <a:cs typeface="+mn-cs"/>
            </a:rPr>
            <a:t>Svar: </a:t>
          </a:r>
        </a:p>
        <a:p>
          <a:endParaRPr lang="sv-SE" sz="1400">
            <a:hlinkClick xmlns:r="http://schemas.openxmlformats.org/officeDocument/2006/relationships" r:id=""/>
          </a:endParaRPr>
        </a:p>
        <a:p>
          <a:endParaRPr lang="sv-SE" sz="1100" b="0" baseline="0"/>
        </a:p>
        <a:p>
          <a:endParaRPr lang="sv-SE"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19049</xdr:rowOff>
    </xdr:from>
    <xdr:to>
      <xdr:col>2</xdr:col>
      <xdr:colOff>1885950</xdr:colOff>
      <xdr:row>7</xdr:row>
      <xdr:rowOff>76200</xdr:rowOff>
    </xdr:to>
    <xdr:sp macro="" textlink="">
      <xdr:nvSpPr>
        <xdr:cNvPr id="2" name="textruta 1">
          <a:extLst>
            <a:ext uri="{FF2B5EF4-FFF2-40B4-BE49-F238E27FC236}">
              <a16:creationId xmlns:a16="http://schemas.microsoft.com/office/drawing/2014/main" id="{00000000-0008-0000-0400-000002000000}"/>
            </a:ext>
          </a:extLst>
        </xdr:cNvPr>
        <xdr:cNvSpPr txBox="1"/>
      </xdr:nvSpPr>
      <xdr:spPr>
        <a:xfrm>
          <a:off x="9525" y="19049"/>
          <a:ext cx="4467225" cy="1400176"/>
        </a:xfrm>
        <a:prstGeom prst="rect">
          <a:avLst/>
        </a:prstGeom>
        <a:solidFill>
          <a:srgbClr val="87B5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Sammanställning av inkomna avvikelser</a:t>
          </a:r>
        </a:p>
        <a:p>
          <a:r>
            <a:rPr lang="sv-SE" sz="1200" b="0"/>
            <a:t>Enhet: </a:t>
          </a:r>
        </a:p>
        <a:p>
          <a:r>
            <a:rPr lang="sv-SE" sz="1200" b="0"/>
            <a:t>Enhetschef:</a:t>
          </a:r>
          <a:r>
            <a:rPr lang="sv-SE" sz="1200" b="0" baseline="0"/>
            <a:t> </a:t>
          </a:r>
        </a:p>
        <a:p>
          <a:r>
            <a:rPr lang="sv-SE" sz="1200" b="0" baseline="0"/>
            <a:t>År: </a:t>
          </a:r>
        </a:p>
        <a:p>
          <a:r>
            <a:rPr lang="sv-SE" sz="1200" b="0" baseline="0"/>
            <a:t>Tertial: 3</a:t>
          </a:r>
        </a:p>
        <a:p>
          <a:r>
            <a:rPr lang="sv-SE" sz="1200" b="0" baseline="0">
              <a:solidFill>
                <a:schemeClr val="dk1"/>
              </a:solidFill>
              <a:latin typeface="+mn-lt"/>
              <a:ea typeface="+mn-ea"/>
              <a:cs typeface="+mn-cs"/>
            </a:rPr>
            <a:t>Uppföljning för perioden:  202X-08-01- 202X-11-30</a:t>
          </a:r>
        </a:p>
      </xdr:txBody>
    </xdr:sp>
    <xdr:clientData/>
  </xdr:twoCellAnchor>
  <xdr:twoCellAnchor>
    <xdr:from>
      <xdr:col>3</xdr:col>
      <xdr:colOff>57150</xdr:colOff>
      <xdr:row>0</xdr:row>
      <xdr:rowOff>28575</xdr:rowOff>
    </xdr:from>
    <xdr:to>
      <xdr:col>4</xdr:col>
      <xdr:colOff>628650</xdr:colOff>
      <xdr:row>7</xdr:row>
      <xdr:rowOff>76200</xdr:rowOff>
    </xdr:to>
    <xdr:sp macro="" textlink="">
      <xdr:nvSpPr>
        <xdr:cNvPr id="6" name="textruta 5">
          <a:extLst>
            <a:ext uri="{FF2B5EF4-FFF2-40B4-BE49-F238E27FC236}">
              <a16:creationId xmlns:a16="http://schemas.microsoft.com/office/drawing/2014/main" id="{00000000-0008-0000-0400-000006000000}"/>
            </a:ext>
          </a:extLst>
        </xdr:cNvPr>
        <xdr:cNvSpPr txBox="1"/>
      </xdr:nvSpPr>
      <xdr:spPr>
        <a:xfrm>
          <a:off x="4552950" y="28575"/>
          <a:ext cx="1085850" cy="1390650"/>
        </a:xfrm>
        <a:prstGeom prst="rect">
          <a:avLst/>
        </a:prstGeom>
        <a:solidFill>
          <a:srgbClr val="B4D8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 Vid val av </a:t>
          </a:r>
          <a:r>
            <a:rPr lang="sv-SE" sz="1100" baseline="0"/>
            <a:t>annan händelse ska en kort beskrivning gällande typ av händelse skrivas i rutan för övrigt.</a:t>
          </a:r>
          <a:endParaRPr lang="sv-SE" sz="1100"/>
        </a:p>
      </xdr:txBody>
    </xdr:sp>
    <xdr:clientData/>
  </xdr:twoCellAnchor>
  <xdr:twoCellAnchor>
    <xdr:from>
      <xdr:col>4</xdr:col>
      <xdr:colOff>666749</xdr:colOff>
      <xdr:row>0</xdr:row>
      <xdr:rowOff>0</xdr:rowOff>
    </xdr:from>
    <xdr:to>
      <xdr:col>8</xdr:col>
      <xdr:colOff>19050</xdr:colOff>
      <xdr:row>7</xdr:row>
      <xdr:rowOff>161925</xdr:rowOff>
    </xdr:to>
    <xdr:sp macro="" textlink="">
      <xdr:nvSpPr>
        <xdr:cNvPr id="7" name="textruta 6">
          <a:extLst>
            <a:ext uri="{FF2B5EF4-FFF2-40B4-BE49-F238E27FC236}">
              <a16:creationId xmlns:a16="http://schemas.microsoft.com/office/drawing/2014/main" id="{00000000-0008-0000-0400-000007000000}"/>
            </a:ext>
          </a:extLst>
        </xdr:cNvPr>
        <xdr:cNvSpPr txBox="1"/>
      </xdr:nvSpPr>
      <xdr:spPr>
        <a:xfrm>
          <a:off x="5429249" y="0"/>
          <a:ext cx="3667126" cy="1504950"/>
        </a:xfrm>
        <a:prstGeom prst="rect">
          <a:avLst/>
        </a:prstGeom>
        <a:solidFill>
          <a:srgbClr val="FFCB2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Att</a:t>
          </a:r>
          <a:r>
            <a:rPr lang="sv-SE" sz="1100" b="1" baseline="0">
              <a:solidFill>
                <a:schemeClr val="dk1"/>
              </a:solidFill>
              <a:effectLst/>
              <a:latin typeface="+mn-lt"/>
              <a:ea typeface="+mn-ea"/>
              <a:cs typeface="+mn-cs"/>
            </a:rPr>
            <a:t> tänka på:</a:t>
          </a:r>
          <a:endParaRPr lang="sv-SE">
            <a:effectLst/>
          </a:endParaRPr>
        </a:p>
        <a:p>
          <a:r>
            <a:rPr lang="sv-SE" sz="1100" baseline="0">
              <a:solidFill>
                <a:schemeClr val="dk1"/>
              </a:solidFill>
              <a:effectLst/>
              <a:latin typeface="+mn-lt"/>
              <a:ea typeface="+mn-ea"/>
              <a:cs typeface="+mn-cs"/>
            </a:rPr>
            <a:t>Om en medarbetare inlämnar en lex Sarah rapport gällande en händelse ska en lex Sarah utredning inledas omgående.  </a:t>
          </a:r>
        </a:p>
        <a:p>
          <a:endParaRPr lang="sv-SE">
            <a:effectLst/>
          </a:endParaRPr>
        </a:p>
        <a:p>
          <a:r>
            <a:rPr lang="sv-SE" sz="1100" baseline="0">
              <a:solidFill>
                <a:schemeClr val="dk1"/>
              </a:solidFill>
              <a:effectLst/>
              <a:latin typeface="+mn-lt"/>
              <a:ea typeface="+mn-ea"/>
              <a:cs typeface="+mn-cs"/>
            </a:rPr>
            <a:t>Fingervisning gällande riskpoäng:</a:t>
          </a:r>
          <a:endParaRPr lang="sv-SE">
            <a:effectLst/>
          </a:endParaRPr>
        </a:p>
        <a:p>
          <a:r>
            <a:rPr lang="sv-SE" sz="1100" baseline="0">
              <a:solidFill>
                <a:schemeClr val="dk1"/>
              </a:solidFill>
              <a:effectLst/>
              <a:latin typeface="+mn-lt"/>
              <a:ea typeface="+mn-ea"/>
              <a:cs typeface="+mn-cs"/>
            </a:rPr>
            <a:t>Poäng 12-16 IVO</a:t>
          </a:r>
          <a:r>
            <a:rPr lang="sv-SE" sz="1100">
              <a:solidFill>
                <a:schemeClr val="dk1"/>
              </a:solidFill>
              <a:effectLst/>
              <a:latin typeface="+mn-lt"/>
              <a:ea typeface="+mn-ea"/>
              <a:cs typeface="+mn-cs"/>
            </a:rPr>
            <a:t> anmälan</a:t>
          </a:r>
          <a:endParaRPr lang="sv-SE">
            <a:effectLst/>
          </a:endParaRPr>
        </a:p>
        <a:p>
          <a:r>
            <a:rPr lang="sv-SE" sz="1100">
              <a:solidFill>
                <a:schemeClr val="dk1"/>
              </a:solidFill>
              <a:effectLst/>
              <a:latin typeface="+mn-lt"/>
              <a:ea typeface="+mn-ea"/>
              <a:cs typeface="+mn-cs"/>
            </a:rPr>
            <a:t>Poäng 8 -9 lex Sarah eller Maria utredning</a:t>
          </a:r>
          <a:endParaRPr lang="sv-SE">
            <a:effectLst/>
          </a:endParaRPr>
        </a:p>
        <a:p>
          <a:r>
            <a:rPr lang="sv-SE" sz="1100">
              <a:solidFill>
                <a:schemeClr val="dk1"/>
              </a:solidFill>
              <a:effectLst/>
              <a:latin typeface="+mn-lt"/>
              <a:ea typeface="+mn-ea"/>
              <a:cs typeface="+mn-cs"/>
            </a:rPr>
            <a:t>Under</a:t>
          </a:r>
          <a:r>
            <a:rPr lang="sv-SE" sz="1100" baseline="0">
              <a:solidFill>
                <a:schemeClr val="dk1"/>
              </a:solidFill>
              <a:effectLst/>
              <a:latin typeface="+mn-lt"/>
              <a:ea typeface="+mn-ea"/>
              <a:cs typeface="+mn-cs"/>
            </a:rPr>
            <a:t> 8 är endast </a:t>
          </a:r>
          <a:r>
            <a:rPr lang="sv-SE" sz="1100">
              <a:solidFill>
                <a:schemeClr val="dk1"/>
              </a:solidFill>
              <a:effectLst/>
              <a:latin typeface="+mn-lt"/>
              <a:ea typeface="+mn-ea"/>
              <a:cs typeface="+mn-cs"/>
            </a:rPr>
            <a:t>klagomål och synpunkt</a:t>
          </a:r>
          <a:endParaRPr lang="sv-SE">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50800</xdr:colOff>
      <xdr:row>0</xdr:row>
      <xdr:rowOff>31749</xdr:rowOff>
    </xdr:from>
    <xdr:to>
      <xdr:col>17</xdr:col>
      <xdr:colOff>152400</xdr:colOff>
      <xdr:row>49</xdr:row>
      <xdr:rowOff>47624</xdr:rowOff>
    </xdr:to>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50800" y="31749"/>
          <a:ext cx="10464800" cy="935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rgbClr val="FF0000"/>
              </a:solidFill>
            </a:rPr>
            <a:t>Förslag</a:t>
          </a:r>
          <a:r>
            <a:rPr lang="sv-SE" sz="1100" b="1" baseline="0">
              <a:solidFill>
                <a:srgbClr val="FF0000"/>
              </a:solidFill>
            </a:rPr>
            <a:t> på analysfrågor: </a:t>
          </a:r>
        </a:p>
        <a:p>
          <a:endParaRPr lang="sv-SE" sz="1100" b="1" baseline="0">
            <a:solidFill>
              <a:srgbClr val="FF0000"/>
            </a:solidFill>
          </a:endParaRPr>
        </a:p>
        <a:p>
          <a:r>
            <a:rPr lang="sv-SE" sz="1100" b="1"/>
            <a:t>Analys av sammanställning för T3</a:t>
          </a:r>
        </a:p>
        <a:p>
          <a:endParaRPr lang="sv-SE" sz="1100" b="1"/>
        </a:p>
        <a:p>
          <a:r>
            <a:rPr lang="sv-SE" sz="1100" b="0"/>
            <a:t>Hur många antal avvikelser är</a:t>
          </a:r>
          <a:r>
            <a:rPr lang="sv-SE" sz="1100" b="0" baseline="0"/>
            <a:t> registerade på enheten för perioden? </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Är det fler eller färre än förgående tertial? </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Hur kommer det sig att antalet avvikelser ökat eller minskat?</a:t>
          </a:r>
        </a:p>
        <a:p>
          <a:r>
            <a:rPr lang="sv-SE" sz="1100" b="1" baseline="0"/>
            <a:t>Svar: </a:t>
          </a:r>
        </a:p>
        <a:p>
          <a:endParaRPr lang="sv-SE" sz="1100" b="0" baseline="0"/>
        </a:p>
        <a:p>
          <a:r>
            <a:rPr lang="sv-SE" sz="1100" b="0" baseline="0"/>
            <a:t>Har det inkommit några lex Sarah eller lex Maria rapporter under tertialet? Om ja- hur många?</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a:p>
        <a:p>
          <a:r>
            <a:rPr lang="sv-SE" sz="1100" b="0"/>
            <a:t>Går</a:t>
          </a:r>
          <a:r>
            <a:rPr lang="sv-SE" sz="1100" b="0" baseline="0"/>
            <a:t> det att se något samband mellan avvikelserna? Om ja, vilka?</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Är det många registerade avvikelser som bedömts som ej avvikelser? Om ja,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Vad är vanligaste avvikelseorsaken? Hur kommer det sig?</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0" baseline="0"/>
            <a:t>Finns det uppsatta mål/krav gällande en viss typ av avvikelse? (Vård och omsorg och Stöd och service= fall, läkemedel,  glömd dos) Vilken typ i så fall och hur ser resultatet ut jämfört med det uppsatta målet? Är målet upnått? Om ja, vad har gjorts för att uppnå resultatet? Om nej? Hur ska arbetet fortlöpa för att uppnå målet?</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endParaRPr lang="sv-SE" sz="1100" b="0" baseline="0"/>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t>Av analysen av enhetens avvikelser- </a:t>
          </a:r>
          <a:r>
            <a:rPr lang="sv-SE" sz="1100" b="0" i="0" baseline="0">
              <a:solidFill>
                <a:schemeClr val="dk1"/>
              </a:solidFill>
              <a:effectLst/>
              <a:latin typeface="+mn-lt"/>
              <a:ea typeface="+mn-ea"/>
              <a:cs typeface="+mn-cs"/>
            </a:rPr>
            <a:t>v</a:t>
          </a:r>
          <a:r>
            <a:rPr lang="sv-SE" sz="1100" b="0" i="0">
              <a:solidFill>
                <a:schemeClr val="dk1"/>
              </a:solidFill>
              <a:effectLst/>
              <a:latin typeface="+mn-lt"/>
              <a:ea typeface="+mn-ea"/>
              <a:cs typeface="+mn-cs"/>
            </a:rPr>
            <a:t>ad kan andra lära av det?</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Svar: </a:t>
          </a:r>
          <a:endParaRPr lang="sv-SE">
            <a:effectLst/>
          </a:endParaRPr>
        </a:p>
        <a:p>
          <a:endParaRPr lang="sv-SE" sz="1100" b="0" baseline="0"/>
        </a:p>
        <a:p>
          <a:r>
            <a:rPr lang="sv-SE" sz="1100" b="1" baseline="0">
              <a:solidFill>
                <a:sysClr val="windowText" lastClr="000000"/>
              </a:solidFill>
              <a:effectLst/>
              <a:latin typeface="+mn-lt"/>
              <a:ea typeface="+mn-ea"/>
              <a:cs typeface="+mn-cs"/>
            </a:rPr>
            <a:t>Analys om vidtagna åtgärder, har de lett till önskat reslutat? </a:t>
          </a:r>
          <a:endParaRPr lang="sv-SE" b="1">
            <a:solidFill>
              <a:sysClr val="windowText" lastClr="000000"/>
            </a:solidFill>
            <a:effectLst/>
          </a:endParaRPr>
        </a:p>
        <a:p>
          <a:r>
            <a:rPr lang="sv-SE" sz="1100" b="1" baseline="0">
              <a:solidFill>
                <a:sysClr val="windowText" lastClr="000000"/>
              </a:solidFill>
              <a:effectLst/>
              <a:latin typeface="+mn-lt"/>
              <a:ea typeface="+mn-ea"/>
              <a:cs typeface="+mn-cs"/>
            </a:rPr>
            <a:t>Svar: </a:t>
          </a:r>
        </a:p>
        <a:p>
          <a:endParaRPr lang="sv-SE" sz="1100" b="1"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Har det gjorts analys tillsammans och/eller kommunicerats till berörda, ex andra enheter?</a:t>
          </a:r>
        </a:p>
        <a:p>
          <a:r>
            <a:rPr lang="sv-SE" sz="1100" b="1" baseline="0">
              <a:solidFill>
                <a:sysClr val="windowText" lastClr="000000"/>
              </a:solidFill>
              <a:effectLst/>
              <a:latin typeface="+mn-lt"/>
              <a:ea typeface="+mn-ea"/>
              <a:cs typeface="+mn-cs"/>
            </a:rPr>
            <a:t>Svar: </a:t>
          </a:r>
          <a:endParaRPr lang="sv-SE" b="1">
            <a:solidFill>
              <a:sysClr val="windowText" lastClr="000000"/>
            </a:solidFill>
            <a:effectLst/>
          </a:endParaRPr>
        </a:p>
        <a:p>
          <a:endParaRPr lang="sv-SE" sz="1100" b="0" baseline="0"/>
        </a:p>
        <a:p>
          <a:endParaRPr lang="sv-SE" sz="1100" b="0" baseline="0"/>
        </a:p>
        <a:p>
          <a:endParaRPr lang="sv-SE">
            <a:hlinkClick xmlns:r="http://schemas.openxmlformats.org/officeDocument/2006/relationships" r:id=""/>
          </a:endParaRPr>
        </a:p>
        <a:p>
          <a:endParaRPr lang="sv-SE">
            <a:hlinkClick xmlns:r="http://schemas.openxmlformats.org/officeDocument/2006/relationships" r:id=""/>
          </a:endParaRPr>
        </a:p>
        <a:p>
          <a:endParaRPr lang="sv-SE">
            <a:hlinkClick xmlns:r="http://schemas.openxmlformats.org/officeDocument/2006/relationships" r:id=""/>
          </a:endParaRPr>
        </a:p>
        <a:p>
          <a:endParaRPr lang="sv-SE">
            <a:hlinkClick xmlns:r="http://schemas.openxmlformats.org/officeDocument/2006/relationships" r:id=""/>
          </a:endParaRPr>
        </a:p>
        <a:p>
          <a:endParaRPr lang="sv-SE">
            <a:hlinkClick xmlns:r="http://schemas.openxmlformats.org/officeDocument/2006/relationships" r:id=""/>
          </a:endParaRPr>
        </a:p>
        <a:p>
          <a:endParaRPr lang="sv-SE">
            <a:hlinkClick xmlns:r="http://schemas.openxmlformats.org/officeDocument/2006/relationships" r:id=""/>
          </a:endParaRPr>
        </a:p>
        <a:p>
          <a:endParaRPr lang="sv-SE" sz="1100" b="0" baseline="0"/>
        </a:p>
        <a:p>
          <a:endParaRPr lang="sv-SE" sz="1100" b="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zoomScale="90" zoomScaleNormal="90" workbookViewId="0">
      <selection activeCell="K20" sqref="K20"/>
    </sheetView>
  </sheetViews>
  <sheetFormatPr defaultRowHeight="15" x14ac:dyDescent="0.25"/>
  <cols>
    <col min="1" max="1" width="19.42578125" style="2" customWidth="1"/>
    <col min="2" max="2" width="17.42578125" bestFit="1" customWidth="1"/>
    <col min="3" max="3" width="27" customWidth="1"/>
    <col min="4" max="4" width="7.7109375" customWidth="1"/>
    <col min="5" max="5" width="9.85546875" customWidth="1"/>
    <col min="6" max="6" width="11.28515625" bestFit="1" customWidth="1"/>
    <col min="7" max="7" width="26.85546875" bestFit="1" customWidth="1"/>
    <col min="8" max="8" width="16.42578125" bestFit="1" customWidth="1"/>
    <col min="9" max="9" width="9.5703125" customWidth="1"/>
    <col min="10" max="10" width="23.85546875" style="12" bestFit="1" customWidth="1"/>
    <col min="11" max="11" width="15.140625" bestFit="1" customWidth="1"/>
  </cols>
  <sheetData>
    <row r="1" spans="1:14" ht="30" x14ac:dyDescent="0.25">
      <c r="A1" s="3"/>
      <c r="J1" s="18" t="s">
        <v>24</v>
      </c>
      <c r="K1" s="9">
        <f>COUNTIF(F10:F132,"Ej avvikelse")+COUNTIF(F10:F156,"Avvikelse")</f>
        <v>0</v>
      </c>
    </row>
    <row r="2" spans="1:14" x14ac:dyDescent="0.25">
      <c r="J2" s="9" t="s">
        <v>25</v>
      </c>
      <c r="K2" s="9">
        <f>COUNTIF(H:H,"Ja")</f>
        <v>0</v>
      </c>
    </row>
    <row r="3" spans="1:14" x14ac:dyDescent="0.25">
      <c r="J3" s="9" t="s">
        <v>26</v>
      </c>
      <c r="K3" s="9">
        <f>COUNTIF(D:D,"Grad 1")</f>
        <v>0</v>
      </c>
    </row>
    <row r="4" spans="1:14" x14ac:dyDescent="0.25">
      <c r="J4" s="9" t="s">
        <v>27</v>
      </c>
      <c r="K4" s="9">
        <f>COUNTIF(D:D,"Grad 2")</f>
        <v>0</v>
      </c>
      <c r="N4" s="21"/>
    </row>
    <row r="5" spans="1:14" x14ac:dyDescent="0.25">
      <c r="J5" s="9" t="s">
        <v>28</v>
      </c>
      <c r="K5" s="9">
        <f>COUNTIF(D:D,"Grad 3")</f>
        <v>0</v>
      </c>
    </row>
    <row r="6" spans="1:14" x14ac:dyDescent="0.25">
      <c r="I6" s="21"/>
      <c r="J6" s="18" t="s">
        <v>53</v>
      </c>
      <c r="K6" s="22">
        <f>COUNTIF(I:I,"Ja")</f>
        <v>0</v>
      </c>
    </row>
    <row r="7" spans="1:14" x14ac:dyDescent="0.25">
      <c r="I7" s="21"/>
      <c r="J7" s="23" t="s">
        <v>55</v>
      </c>
      <c r="K7" s="9">
        <f>COUNTIF(K10:K169,"Ja")</f>
        <v>0</v>
      </c>
    </row>
    <row r="9" spans="1:14" x14ac:dyDescent="0.25">
      <c r="A9" s="4" t="s">
        <v>15</v>
      </c>
      <c r="B9" s="1" t="s">
        <v>33</v>
      </c>
      <c r="C9" s="1" t="s">
        <v>0</v>
      </c>
      <c r="D9" s="1" t="s">
        <v>19</v>
      </c>
      <c r="E9" s="1" t="s">
        <v>32</v>
      </c>
      <c r="F9" s="1" t="s">
        <v>34</v>
      </c>
      <c r="G9" s="1" t="s">
        <v>40</v>
      </c>
      <c r="H9" s="1" t="s">
        <v>20</v>
      </c>
      <c r="I9" s="1" t="s">
        <v>51</v>
      </c>
      <c r="J9" s="13" t="s">
        <v>16</v>
      </c>
      <c r="K9" s="1" t="s">
        <v>54</v>
      </c>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Underlag!$A$1:$A$14</xm:f>
          </x14:formula1>
          <xm:sqref>C1:C1048576</xm:sqref>
        </x14:dataValidation>
        <x14:dataValidation type="list" allowBlank="1" showInputMessage="1" showErrorMessage="1" xr:uid="{00000000-0002-0000-0000-000001000000}">
          <x14:formula1>
            <xm:f>Underlag!$E$1:$E$3</xm:f>
          </x14:formula1>
          <xm:sqref>D1:D1048576</xm:sqref>
        </x14:dataValidation>
        <x14:dataValidation type="list" allowBlank="1" showInputMessage="1" showErrorMessage="1" xr:uid="{00000000-0002-0000-0000-000002000000}">
          <x14:formula1>
            <xm:f>Underlag!$C$1:$C$2</xm:f>
          </x14:formula1>
          <xm:sqref>H1:H1048576 I1:I1048576</xm:sqref>
        </x14:dataValidation>
        <x14:dataValidation type="list" allowBlank="1" showInputMessage="1" showErrorMessage="1" xr:uid="{00000000-0002-0000-0000-000003000000}">
          <x14:formula1>
            <xm:f>Underlag!$G$1:$G$2</xm:f>
          </x14:formula1>
          <xm:sqref>F1:F1048576</xm:sqref>
        </x14:dataValidation>
        <x14:dataValidation type="list" allowBlank="1" showInputMessage="1" showErrorMessage="1" xr:uid="{00000000-0002-0000-0000-000004000000}">
          <x14:formula1>
            <xm:f>Underlag!$I$1:$I$10</xm:f>
          </x14:formula1>
          <xm:sqref>G1:G1048576</xm:sqref>
        </x14:dataValidation>
        <x14:dataValidation type="list" allowBlank="1" showInputMessage="1" showErrorMessage="1" xr:uid="{FAC2DF6A-4D4C-42D9-89BE-A7D050DAECEC}">
          <x14:formula1>
            <xm:f>Underlag!$K$1:$K$2</xm:f>
          </x14:formula1>
          <xm:sqref>K10:K227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zoomScale="90" zoomScaleNormal="90" workbookViewId="0">
      <selection activeCell="K9" sqref="K9"/>
    </sheetView>
  </sheetViews>
  <sheetFormatPr defaultRowHeight="15" x14ac:dyDescent="0.25"/>
  <cols>
    <col min="1" max="1" width="19.5703125" style="2" customWidth="1"/>
    <col min="2" max="2" width="17.42578125" bestFit="1" customWidth="1"/>
    <col min="3" max="3" width="26.42578125" customWidth="1"/>
    <col min="4" max="4" width="7.5703125" customWidth="1"/>
    <col min="5" max="5" width="10.28515625" customWidth="1"/>
    <col min="6" max="6" width="11.28515625" bestFit="1" customWidth="1"/>
    <col min="7" max="7" width="26.85546875" bestFit="1" customWidth="1"/>
    <col min="8" max="8" width="16.42578125" bestFit="1" customWidth="1"/>
    <col min="9" max="9" width="9.5703125" customWidth="1"/>
    <col min="10" max="10" width="23.85546875" style="12" bestFit="1" customWidth="1"/>
    <col min="11" max="11" width="16.28515625" bestFit="1" customWidth="1"/>
  </cols>
  <sheetData>
    <row r="1" spans="1:11" ht="30" x14ac:dyDescent="0.25">
      <c r="A1" s="3"/>
      <c r="J1" s="18" t="s">
        <v>24</v>
      </c>
      <c r="K1" s="9">
        <f>COUNT(B10:B40)</f>
        <v>0</v>
      </c>
    </row>
    <row r="2" spans="1:11" x14ac:dyDescent="0.25">
      <c r="J2" s="9" t="s">
        <v>25</v>
      </c>
      <c r="K2" s="9">
        <f>COUNTIF(H:H,"Ja")</f>
        <v>0</v>
      </c>
    </row>
    <row r="3" spans="1:11" x14ac:dyDescent="0.25">
      <c r="J3" s="9" t="s">
        <v>26</v>
      </c>
      <c r="K3" s="9">
        <f>COUNTIF(D:D,"Grad 1")</f>
        <v>0</v>
      </c>
    </row>
    <row r="4" spans="1:11" x14ac:dyDescent="0.25">
      <c r="J4" s="9" t="s">
        <v>27</v>
      </c>
      <c r="K4" s="9">
        <f>COUNTIF(D:D,"Grad 2")</f>
        <v>0</v>
      </c>
    </row>
    <row r="5" spans="1:11" x14ac:dyDescent="0.25">
      <c r="J5" s="9" t="s">
        <v>28</v>
      </c>
      <c r="K5" s="9">
        <f>COUNTIF(D:D,"Grad 3")</f>
        <v>0</v>
      </c>
    </row>
    <row r="6" spans="1:11" x14ac:dyDescent="0.25">
      <c r="J6" s="20" t="s">
        <v>53</v>
      </c>
      <c r="K6" s="16">
        <f>COUNTIF(I:I,"Ja")</f>
        <v>0</v>
      </c>
    </row>
    <row r="7" spans="1:11" x14ac:dyDescent="0.25">
      <c r="J7" s="23" t="s">
        <v>55</v>
      </c>
      <c r="K7" s="9">
        <f>COUNTIF(K10:K169,"Ja")</f>
        <v>0</v>
      </c>
    </row>
    <row r="9" spans="1:11" x14ac:dyDescent="0.25">
      <c r="A9" s="4" t="s">
        <v>15</v>
      </c>
      <c r="B9" s="1" t="s">
        <v>33</v>
      </c>
      <c r="C9" s="1" t="s">
        <v>0</v>
      </c>
      <c r="D9" s="1" t="s">
        <v>19</v>
      </c>
      <c r="E9" s="1" t="s">
        <v>32</v>
      </c>
      <c r="F9" s="1" t="s">
        <v>34</v>
      </c>
      <c r="G9" s="1" t="s">
        <v>40</v>
      </c>
      <c r="H9" s="1" t="s">
        <v>20</v>
      </c>
      <c r="I9" s="1" t="s">
        <v>51</v>
      </c>
      <c r="J9" s="13" t="s">
        <v>16</v>
      </c>
      <c r="K9" s="1" t="s">
        <v>54</v>
      </c>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Underlag!$C$1:$C$2</xm:f>
          </x14:formula1>
          <xm:sqref>H1:I1048576</xm:sqref>
        </x14:dataValidation>
        <x14:dataValidation type="list" allowBlank="1" showInputMessage="1" showErrorMessage="1" xr:uid="{00000000-0002-0000-0200-000001000000}">
          <x14:formula1>
            <xm:f>Underlag!$E$1:$E$3</xm:f>
          </x14:formula1>
          <xm:sqref>D1:D1048576</xm:sqref>
        </x14:dataValidation>
        <x14:dataValidation type="list" allowBlank="1" showInputMessage="1" showErrorMessage="1" xr:uid="{00000000-0002-0000-0200-000002000000}">
          <x14:formula1>
            <xm:f>Underlag!$A$1:$A$14</xm:f>
          </x14:formula1>
          <xm:sqref>C1:C1048576</xm:sqref>
        </x14:dataValidation>
        <x14:dataValidation type="list" allowBlank="1" showInputMessage="1" showErrorMessage="1" xr:uid="{00000000-0002-0000-0200-000003000000}">
          <x14:formula1>
            <xm:f>Underlag!$G$1:$G$2</xm:f>
          </x14:formula1>
          <xm:sqref>F1:F1048576</xm:sqref>
        </x14:dataValidation>
        <x14:dataValidation type="list" allowBlank="1" showInputMessage="1" showErrorMessage="1" xr:uid="{00000000-0002-0000-0200-000004000000}">
          <x14:formula1>
            <xm:f>Underlag!$I$1:$I$10</xm:f>
          </x14:formula1>
          <xm:sqref>G1:G1048576</xm:sqref>
        </x14:dataValidation>
        <x14:dataValidation type="list" allowBlank="1" showInputMessage="1" showErrorMessage="1" xr:uid="{DC323507-B45C-44F2-B9C9-3A09BAEBF81D}">
          <x14:formula1>
            <xm:f>Underlag!$K$1:$K$2</xm:f>
          </x14:formula1>
          <xm:sqref>K10:K420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78"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
  <sheetViews>
    <sheetView zoomScale="90" zoomScaleNormal="90" workbookViewId="0">
      <selection activeCell="K9" sqref="K9"/>
    </sheetView>
  </sheetViews>
  <sheetFormatPr defaultRowHeight="15" x14ac:dyDescent="0.25"/>
  <cols>
    <col min="1" max="1" width="19.7109375" style="2" customWidth="1"/>
    <col min="2" max="2" width="17.42578125" bestFit="1" customWidth="1"/>
    <col min="3" max="3" width="26.5703125" customWidth="1"/>
    <col min="4" max="4" width="7.7109375" customWidth="1"/>
    <col min="5" max="5" width="10.140625" customWidth="1"/>
    <col min="6" max="6" width="11.28515625" bestFit="1" customWidth="1"/>
    <col min="7" max="7" width="26.85546875" bestFit="1" customWidth="1"/>
    <col min="8" max="8" width="16.42578125" bestFit="1" customWidth="1"/>
    <col min="9" max="9" width="9.85546875" customWidth="1"/>
    <col min="10" max="10" width="23.85546875" style="12" bestFit="1" customWidth="1"/>
    <col min="11" max="11" width="16.28515625" bestFit="1" customWidth="1"/>
  </cols>
  <sheetData>
    <row r="1" spans="1:11" ht="30" x14ac:dyDescent="0.25">
      <c r="A1" s="3"/>
      <c r="J1" s="18" t="s">
        <v>24</v>
      </c>
      <c r="K1" s="9">
        <f>COUNTIF(F10:F132,"Ej avvikelse")+COUNTIF(F10:F156,"Avvikelse")</f>
        <v>0</v>
      </c>
    </row>
    <row r="2" spans="1:11" x14ac:dyDescent="0.25">
      <c r="J2" s="9" t="s">
        <v>25</v>
      </c>
      <c r="K2" s="9">
        <f>COUNTIF(H:H,"Ja")</f>
        <v>0</v>
      </c>
    </row>
    <row r="3" spans="1:11" x14ac:dyDescent="0.25">
      <c r="J3" s="9" t="s">
        <v>26</v>
      </c>
      <c r="K3" s="9">
        <f>COUNTIF(D:D,"Grad 1")</f>
        <v>0</v>
      </c>
    </row>
    <row r="4" spans="1:11" x14ac:dyDescent="0.25">
      <c r="J4" s="9" t="s">
        <v>27</v>
      </c>
      <c r="K4" s="9">
        <f>COUNTIF(D:D,"Grad 2")</f>
        <v>0</v>
      </c>
    </row>
    <row r="5" spans="1:11" x14ac:dyDescent="0.25">
      <c r="J5" s="9" t="s">
        <v>28</v>
      </c>
      <c r="K5" s="9">
        <f>COUNTIF(D:D,"Grad 3")</f>
        <v>0</v>
      </c>
    </row>
    <row r="6" spans="1:11" x14ac:dyDescent="0.25">
      <c r="J6" s="20" t="s">
        <v>53</v>
      </c>
      <c r="K6" s="16">
        <f>COUNTIF(I:I,"Ja")+COUNTIF(K10:K673,"Ja")</f>
        <v>0</v>
      </c>
    </row>
    <row r="9" spans="1:11" x14ac:dyDescent="0.25">
      <c r="A9" s="4" t="s">
        <v>15</v>
      </c>
      <c r="B9" s="1" t="s">
        <v>33</v>
      </c>
      <c r="C9" s="1" t="s">
        <v>0</v>
      </c>
      <c r="D9" s="1" t="s">
        <v>19</v>
      </c>
      <c r="E9" s="1" t="s">
        <v>32</v>
      </c>
      <c r="F9" s="1" t="s">
        <v>34</v>
      </c>
      <c r="G9" s="1" t="s">
        <v>40</v>
      </c>
      <c r="H9" s="1" t="s">
        <v>20</v>
      </c>
      <c r="I9" s="1" t="s">
        <v>51</v>
      </c>
      <c r="J9" s="13" t="s">
        <v>16</v>
      </c>
      <c r="K9" s="1" t="s">
        <v>54</v>
      </c>
    </row>
  </sheetData>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Underlag!$C$1:$C$2</xm:f>
          </x14:formula1>
          <xm:sqref>H1:I1048576</xm:sqref>
        </x14:dataValidation>
        <x14:dataValidation type="list" allowBlank="1" showInputMessage="1" showErrorMessage="1" xr:uid="{00000000-0002-0000-0400-000001000000}">
          <x14:formula1>
            <xm:f>Underlag!$E$1:$E$3</xm:f>
          </x14:formula1>
          <xm:sqref>D1:D1048576</xm:sqref>
        </x14:dataValidation>
        <x14:dataValidation type="list" allowBlank="1" showInputMessage="1" showErrorMessage="1" xr:uid="{00000000-0002-0000-0400-000002000000}">
          <x14:formula1>
            <xm:f>Underlag!$A$1:$A$14</xm:f>
          </x14:formula1>
          <xm:sqref>C1:C1048576</xm:sqref>
        </x14:dataValidation>
        <x14:dataValidation type="list" allowBlank="1" showInputMessage="1" showErrorMessage="1" xr:uid="{00000000-0002-0000-0400-000003000000}">
          <x14:formula1>
            <xm:f>Underlag!$G$1:$G$2</xm:f>
          </x14:formula1>
          <xm:sqref>F1:F1048576</xm:sqref>
        </x14:dataValidation>
        <x14:dataValidation type="list" allowBlank="1" showInputMessage="1" showErrorMessage="1" xr:uid="{00000000-0002-0000-0400-000004000000}">
          <x14:formula1>
            <xm:f>Underlag!$I$1:$I$10</xm:f>
          </x14:formula1>
          <xm:sqref>G1:G1048576</xm:sqref>
        </x14:dataValidation>
        <x14:dataValidation type="list" allowBlank="1" showInputMessage="1" showErrorMessage="1" xr:uid="{EC28E9FC-D346-4C02-8CE7-758185063FC7}">
          <x14:formula1>
            <xm:f>Underlag!$K$1:$K$2</xm:f>
          </x14:formula1>
          <xm:sqref>K10:K659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workbookViewId="0">
      <selection activeCell="K8" sqref="K8"/>
    </sheetView>
  </sheetViews>
  <sheetFormatPr defaultRowHeight="15" x14ac:dyDescent="0.25"/>
  <cols>
    <col min="1" max="1" width="26.7109375" bestFit="1" customWidth="1"/>
    <col min="7" max="7" width="28.85546875" bestFit="1" customWidth="1"/>
    <col min="8" max="8" width="7.140625" customWidth="1"/>
    <col min="10" max="10" width="39.7109375" bestFit="1" customWidth="1"/>
  </cols>
  <sheetData>
    <row r="1" spans="1:11" ht="21" x14ac:dyDescent="0.35">
      <c r="A1" s="8" t="s">
        <v>30</v>
      </c>
    </row>
    <row r="2" spans="1:11" x14ac:dyDescent="0.25">
      <c r="A2" s="10" t="s">
        <v>0</v>
      </c>
      <c r="B2" s="10" t="s">
        <v>29</v>
      </c>
      <c r="D2" s="6" t="s">
        <v>19</v>
      </c>
      <c r="E2" s="6" t="s">
        <v>29</v>
      </c>
      <c r="G2" s="5" t="s">
        <v>31</v>
      </c>
      <c r="H2" s="5">
        <f>SUM('T1'!K2+'T2'!K2+'T3'!K2)</f>
        <v>0</v>
      </c>
      <c r="J2" s="9" t="s">
        <v>37</v>
      </c>
      <c r="K2" s="9">
        <f>SUM('T1'!K1+'T2'!K1+'T3'!K1)</f>
        <v>0</v>
      </c>
    </row>
    <row r="3" spans="1:11" x14ac:dyDescent="0.25">
      <c r="A3" s="11" t="s">
        <v>1</v>
      </c>
      <c r="B3" s="11">
        <f>COUNTIF('T1'!C:C,"Annan händelse *")+COUNTIF('T2'!C:C,"Annan händelse *")+COUNTIF('T3'!C:C,"Annan händelse *")</f>
        <v>0</v>
      </c>
      <c r="D3" s="7" t="s">
        <v>21</v>
      </c>
      <c r="E3" s="7">
        <f>COUNTIF('T1'!D:D,"Grad 1")+COUNTIF('T2'!D:D,"Grad 1")+COUNTIF('T3'!D:D,"Grad 1")</f>
        <v>0</v>
      </c>
    </row>
    <row r="4" spans="1:11" ht="30" x14ac:dyDescent="0.25">
      <c r="A4" s="11" t="s">
        <v>2</v>
      </c>
      <c r="B4" s="11">
        <f>COUNTIF('T1'!C:C,"Bemötande")+COUNTIF('T2'!C:C,"Bemötande")+COUNTIF('T3'!C:C,"Bemötande")</f>
        <v>0</v>
      </c>
      <c r="D4" s="7" t="s">
        <v>22</v>
      </c>
      <c r="E4" s="7">
        <f>COUNTIF('T1'!D:D,"Grad 2")+COUNTIF('T2'!D:D,"Grad 2")+COUNTIF('T3'!D:D,"Grad 2")</f>
        <v>0</v>
      </c>
      <c r="G4" s="19" t="s">
        <v>52</v>
      </c>
      <c r="H4" s="19">
        <f>COUNTIF('T1'!I:I,"Ja")+COUNTIF('T2'!I:I,"Ja")+COUNTIF('T3'!I:I,"Ja")</f>
        <v>0</v>
      </c>
      <c r="J4" s="14" t="s">
        <v>38</v>
      </c>
      <c r="K4" s="15">
        <f>COUNTIF('T1'!F:F,"Ej avvikelse")+COUNTIF('T2'!F:F,"Ej avvikelse")+COUNTIF('T3'!F:F,"Ej avvikelse")</f>
        <v>0</v>
      </c>
    </row>
    <row r="5" spans="1:11" x14ac:dyDescent="0.25">
      <c r="A5" s="11" t="s">
        <v>3</v>
      </c>
      <c r="B5" s="11">
        <f>COUNTIF('T1'!C:C,"Dokumentation")+COUNTIF('T2'!C:C,"Dokumentation")+COUNTIF('T3'!C:C,"Dokumentation")</f>
        <v>0</v>
      </c>
      <c r="D5" s="7" t="s">
        <v>23</v>
      </c>
      <c r="E5" s="7">
        <f>COUNTIF('T1'!D:D,"Grad 3")+COUNTIF('T2'!D:D,"Grad 3")+COUNTIF('T3'!D:D,"Grad 3")</f>
        <v>0</v>
      </c>
    </row>
    <row r="6" spans="1:11" x14ac:dyDescent="0.25">
      <c r="A6" s="11" t="s">
        <v>4</v>
      </c>
      <c r="B6" s="11">
        <f>COUNTIF('T1'!C:C,"Fall")+COUNTIF('T2'!C:C,"Fall")+COUNTIF('T3'!C:C,"Fall")</f>
        <v>0</v>
      </c>
      <c r="J6" s="16" t="s">
        <v>39</v>
      </c>
      <c r="K6" s="16">
        <f>K2-K4</f>
        <v>0</v>
      </c>
    </row>
    <row r="7" spans="1:11" x14ac:dyDescent="0.25">
      <c r="A7" s="11" t="s">
        <v>5</v>
      </c>
      <c r="B7" s="11">
        <f>COUNTIF('T1'!C:C,"Handläggning")+COUNTIF('T2'!C:C,"Handläggning")+COUNTIF('T3'!C:C,"Handläggning")</f>
        <v>0</v>
      </c>
    </row>
    <row r="8" spans="1:11" x14ac:dyDescent="0.25">
      <c r="A8" s="11" t="s">
        <v>6</v>
      </c>
      <c r="B8" s="11">
        <f>COUNTIF('T1'!C:C,"Läkemedelshantering")+COUNTIF('T2'!C:C,"Läkemedelshantering")+COUNTIF('T3'!C:C,"Läkemedelshantering")</f>
        <v>0</v>
      </c>
      <c r="J8" s="16" t="s">
        <v>56</v>
      </c>
      <c r="K8" s="16">
        <f>SUM('T1'!K7+'T2'!K7+'T3'!K6)</f>
        <v>0</v>
      </c>
    </row>
    <row r="9" spans="1:11" x14ac:dyDescent="0.25">
      <c r="A9" s="11" t="s">
        <v>7</v>
      </c>
      <c r="B9" s="11">
        <f>COUNTIF('T1'!C:C,"Sekretess")+COUNTIF('T2'!C:C,"Sekretess")+COUNTIF('T3'!C:C,"Sekretess")</f>
        <v>0</v>
      </c>
    </row>
    <row r="10" spans="1:11" x14ac:dyDescent="0.25">
      <c r="A10" s="11" t="s">
        <v>8</v>
      </c>
      <c r="B10" s="11">
        <f>COUNTIF('T1'!C:C,"Utebliven behandlingsinsats")+COUNTIF('T2'!C:C,"Utebliven behandlingsinsats")+COUNTIF('T3'!C:C,"Utebliven behandlingsinsats")</f>
        <v>0</v>
      </c>
    </row>
    <row r="11" spans="1:11" x14ac:dyDescent="0.25">
      <c r="A11" s="11" t="s">
        <v>9</v>
      </c>
      <c r="B11" s="11">
        <f>COUNTIF('T1'!C:C,"Utebliven insats")+COUNTIF('T2'!C:C,"Utebliven insats")+COUNTIF('T3'!C:C,"Utebliven insats")</f>
        <v>0</v>
      </c>
    </row>
    <row r="12" spans="1:11" x14ac:dyDescent="0.25">
      <c r="A12" s="11" t="s">
        <v>10</v>
      </c>
      <c r="B12" s="11">
        <f>COUNTIF('T1'!C:C,"Utebliven omvårdnadsinsats")+COUNTIF('T2'!C:C,"Utebliven omvårdnadsinsats")+COUNTIF('T3'!C:C,"Utebliven omvårdnadsinsats")</f>
        <v>0</v>
      </c>
    </row>
    <row r="13" spans="1:11" x14ac:dyDescent="0.25">
      <c r="A13" s="11" t="s">
        <v>11</v>
      </c>
      <c r="B13" s="11">
        <f>COUNTIF('T1'!C:C,"Utebliven tillsynsinsats")+COUNTIF('T2'!C:C,"Utebliven tillsynsinsats")+COUNTIF('T3'!C:C,"Utebliven tillsynsinsats")</f>
        <v>0</v>
      </c>
    </row>
    <row r="14" spans="1:11" x14ac:dyDescent="0.25">
      <c r="A14" s="11" t="s">
        <v>12</v>
      </c>
      <c r="B14" s="11">
        <f>COUNTIF('T1'!C:C,"Övergrepp")+COUNTIF('T2'!C:C,"Övergrepp")+COUNTIF('T3'!C:C,"Övergrepp")</f>
        <v>0</v>
      </c>
    </row>
    <row r="15" spans="1:11" x14ac:dyDescent="0.25">
      <c r="A15" s="11" t="s">
        <v>13</v>
      </c>
      <c r="B15" s="11">
        <f>COUNTIF('T1'!C:C,"Övergrepp ekonomiskt")+COUNTIF('T2'!C:C,"Övergrepp ekonomiskt")+COUNTIF('T3'!C:C,"Övergrepp ekonomiskt")</f>
        <v>0</v>
      </c>
    </row>
    <row r="16" spans="1:11" x14ac:dyDescent="0.25">
      <c r="A16" s="11" t="s">
        <v>14</v>
      </c>
      <c r="B16" s="11">
        <f>COUNTIF('T1'!C:C,"Övergrepp fys/psyk/sex")+COUNTIF('T2'!C:C,"Övergrepp fys/psyk/sex")+COUNTIF('T3'!C:C,"Övergrepp fys/psyk/sex")</f>
        <v>0</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workbookViewId="0">
      <selection activeCell="K1" sqref="K1:K2"/>
    </sheetView>
  </sheetViews>
  <sheetFormatPr defaultRowHeight="15" x14ac:dyDescent="0.25"/>
  <cols>
    <col min="1" max="1" width="26.7109375" bestFit="1" customWidth="1"/>
    <col min="7" max="7" width="11.28515625" bestFit="1" customWidth="1"/>
    <col min="9" max="9" width="26.85546875" bestFit="1" customWidth="1"/>
  </cols>
  <sheetData>
    <row r="1" spans="1:11" x14ac:dyDescent="0.25">
      <c r="A1" t="s">
        <v>1</v>
      </c>
      <c r="C1" t="s">
        <v>17</v>
      </c>
      <c r="E1" t="s">
        <v>21</v>
      </c>
      <c r="G1" t="s">
        <v>35</v>
      </c>
      <c r="I1" s="17" t="s">
        <v>41</v>
      </c>
      <c r="K1" t="s">
        <v>17</v>
      </c>
    </row>
    <row r="2" spans="1:11" x14ac:dyDescent="0.25">
      <c r="A2" t="s">
        <v>2</v>
      </c>
      <c r="C2" t="s">
        <v>18</v>
      </c>
      <c r="E2" t="s">
        <v>22</v>
      </c>
      <c r="G2" t="s">
        <v>36</v>
      </c>
      <c r="I2" s="17" t="s">
        <v>42</v>
      </c>
      <c r="K2" t="s">
        <v>18</v>
      </c>
    </row>
    <row r="3" spans="1:11" x14ac:dyDescent="0.25">
      <c r="A3" t="s">
        <v>3</v>
      </c>
      <c r="E3" t="s">
        <v>23</v>
      </c>
      <c r="I3" s="17" t="s">
        <v>43</v>
      </c>
    </row>
    <row r="4" spans="1:11" x14ac:dyDescent="0.25">
      <c r="A4" t="s">
        <v>4</v>
      </c>
      <c r="I4" s="17" t="s">
        <v>44</v>
      </c>
    </row>
    <row r="5" spans="1:11" x14ac:dyDescent="0.25">
      <c r="A5" t="s">
        <v>5</v>
      </c>
      <c r="I5" s="17" t="s">
        <v>45</v>
      </c>
    </row>
    <row r="6" spans="1:11" x14ac:dyDescent="0.25">
      <c r="A6" t="s">
        <v>6</v>
      </c>
      <c r="I6" s="17" t="s">
        <v>46</v>
      </c>
    </row>
    <row r="7" spans="1:11" x14ac:dyDescent="0.25">
      <c r="A7" t="s">
        <v>7</v>
      </c>
      <c r="I7" s="17" t="s">
        <v>47</v>
      </c>
    </row>
    <row r="8" spans="1:11" x14ac:dyDescent="0.25">
      <c r="A8" t="s">
        <v>8</v>
      </c>
      <c r="I8" s="17" t="s">
        <v>48</v>
      </c>
    </row>
    <row r="9" spans="1:11" x14ac:dyDescent="0.25">
      <c r="A9" t="s">
        <v>9</v>
      </c>
      <c r="I9" s="17" t="s">
        <v>49</v>
      </c>
    </row>
    <row r="10" spans="1:11" x14ac:dyDescent="0.25">
      <c r="A10" t="s">
        <v>10</v>
      </c>
      <c r="I10" s="17" t="s">
        <v>50</v>
      </c>
    </row>
    <row r="11" spans="1:11" x14ac:dyDescent="0.25">
      <c r="A11" t="s">
        <v>11</v>
      </c>
    </row>
    <row r="12" spans="1:11" x14ac:dyDescent="0.25">
      <c r="A12" t="s">
        <v>12</v>
      </c>
    </row>
    <row r="13" spans="1:11" x14ac:dyDescent="0.25">
      <c r="A13" t="s">
        <v>13</v>
      </c>
    </row>
    <row r="14" spans="1:11" x14ac:dyDescent="0.25">
      <c r="A14" t="s">
        <v>14</v>
      </c>
    </row>
  </sheetData>
  <dataValidations count="1">
    <dataValidation type="list" allowBlank="1" showInputMessage="1" showErrorMessage="1" sqref="K1:K2" xr:uid="{C50585A0-E7E4-4DD8-906F-D26548B50AEE}">
      <formula1>$K$1:$K$2</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T1</vt:lpstr>
      <vt:lpstr>Analys av T1</vt:lpstr>
      <vt:lpstr>T2</vt:lpstr>
      <vt:lpstr>Analys av T2</vt:lpstr>
      <vt:lpstr>T3</vt:lpstr>
      <vt:lpstr>Analys av T3</vt:lpstr>
      <vt:lpstr>Totalt</vt:lpstr>
      <vt:lpstr>Underlag</vt:lpstr>
    </vt:vector>
  </TitlesOfParts>
  <Company>Söderköpings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Billborn Matsson, Fredrika</dc:creator>
  <cp:lastModifiedBy>Billborn, Fredrika</cp:lastModifiedBy>
  <dcterms:created xsi:type="dcterms:W3CDTF">2021-03-08T08:41:24Z</dcterms:created>
  <dcterms:modified xsi:type="dcterms:W3CDTF">2022-12-08T09:45:42Z</dcterms:modified>
</cp:coreProperties>
</file>